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TS</author>
  </authors>
  <commentList>
    <comment ref="C5" authorId="0">
      <text>
        <r>
          <rPr>
            <sz val="10"/>
            <rFont val="Geneva"/>
            <family val="2"/>
          </rPr>
          <t>8m for rowing shell with 100kg displacement</t>
        </r>
      </text>
    </comment>
    <comment ref="C6" authorId="0">
      <text>
        <r>
          <rPr>
            <sz val="10"/>
            <rFont val="Geneva"/>
            <family val="2"/>
          </rPr>
          <t>2.2m2 for rowing shell</t>
        </r>
      </text>
    </comment>
    <comment ref="C7" authorId="0">
      <text>
        <r>
          <rPr>
            <sz val="10"/>
            <rFont val="Geneva"/>
            <family val="2"/>
          </rPr>
          <t>Schoenherr Line times 
fudge coeff. =1.1+V%
corresponding to rowing shell data from
Abbott: Human Powered Vehicles</t>
        </r>
      </text>
    </comment>
    <comment ref="C11" authorId="0">
      <text>
        <r>
          <rPr>
            <sz val="10"/>
            <rFont val="Geneva"/>
            <family val="2"/>
          </rPr>
          <t>Schoenherr Line times 
fudge coeff. =1.1+V%
corresponding to rowing shell data from
Abbott: Human Powered Vehicles</t>
        </r>
      </text>
    </comment>
  </commentList>
</comments>
</file>

<file path=xl/sharedStrings.xml><?xml version="1.0" encoding="utf-8"?>
<sst xmlns="http://schemas.openxmlformats.org/spreadsheetml/2006/main" count="29" uniqueCount="26">
  <si>
    <t>Turbulent Skin Friction Drag</t>
  </si>
  <si>
    <t>Inputs into red cells only</t>
  </si>
  <si>
    <t>Vehicle Length</t>
  </si>
  <si>
    <t>m</t>
  </si>
  <si>
    <t xml:space="preserve">   (used only for Reynolds Number)</t>
  </si>
  <si>
    <t>Wetted Surface</t>
  </si>
  <si>
    <t>m²</t>
  </si>
  <si>
    <t>Medium</t>
  </si>
  <si>
    <t>water</t>
  </si>
  <si>
    <t xml:space="preserve">   (water or air)</t>
  </si>
  <si>
    <t>Speed</t>
  </si>
  <si>
    <t>m/s</t>
  </si>
  <si>
    <t>1/Kinematic Viscosity</t>
  </si>
  <si>
    <t>s/m²</t>
  </si>
  <si>
    <t>Density</t>
  </si>
  <si>
    <t>kg/m³</t>
  </si>
  <si>
    <t>Coefficient of Drag</t>
  </si>
  <si>
    <t>km/h</t>
  </si>
  <si>
    <t>knots</t>
  </si>
  <si>
    <t>ft/s</t>
  </si>
  <si>
    <t>Reynolds Number</t>
  </si>
  <si>
    <t xml:space="preserve">   (should be over 1'000'000 for correct results)</t>
  </si>
  <si>
    <t>Drag</t>
  </si>
  <si>
    <t>N</t>
  </si>
  <si>
    <t>Power</t>
  </si>
  <si>
    <t>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</si>
</sst>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.00"/>
    <numFmt numFmtId="167" formatCode="#,##0"/>
  </numFmts>
  <fonts count="5">
    <font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0"/>
      <name val="Genev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0" fillId="0" borderId="0" xfId="0" applyFont="1" applyAlignment="1">
      <alignment/>
    </xf>
    <xf numFmtId="164" fontId="1" fillId="2" borderId="1" xfId="0" applyFont="1" applyFill="1" applyBorder="1" applyAlignment="1" applyProtection="1">
      <alignment/>
      <protection/>
    </xf>
    <xf numFmtId="164" fontId="1" fillId="3" borderId="2" xfId="0" applyFont="1" applyFill="1" applyBorder="1" applyAlignment="1" applyProtection="1">
      <alignment horizontal="right"/>
      <protection locked="0"/>
    </xf>
    <xf numFmtId="164" fontId="1" fillId="2" borderId="3" xfId="0" applyFont="1" applyFill="1" applyBorder="1" applyAlignment="1" applyProtection="1">
      <alignment horizontal="center"/>
      <protection/>
    </xf>
    <xf numFmtId="164" fontId="1" fillId="2" borderId="4" xfId="0" applyFont="1" applyFill="1" applyBorder="1" applyAlignment="1" applyProtection="1">
      <alignment/>
      <protection/>
    </xf>
    <xf numFmtId="164" fontId="1" fillId="3" borderId="0" xfId="0" applyFont="1" applyFill="1" applyBorder="1" applyAlignment="1" applyProtection="1">
      <alignment horizontal="right"/>
      <protection locked="0"/>
    </xf>
    <xf numFmtId="164" fontId="1" fillId="2" borderId="5" xfId="0" applyFont="1" applyFill="1" applyBorder="1" applyAlignment="1" applyProtection="1">
      <alignment horizontal="center"/>
      <protection/>
    </xf>
    <xf numFmtId="164" fontId="1" fillId="4" borderId="4" xfId="0" applyFont="1" applyFill="1" applyBorder="1" applyAlignment="1" applyProtection="1">
      <alignment/>
      <protection/>
    </xf>
    <xf numFmtId="164" fontId="1" fillId="5" borderId="0" xfId="0" applyFont="1" applyFill="1" applyAlignment="1" applyProtection="1">
      <alignment/>
      <protection/>
    </xf>
    <xf numFmtId="164" fontId="1" fillId="4" borderId="5" xfId="0" applyFont="1" applyFill="1" applyBorder="1" applyAlignment="1" applyProtection="1">
      <alignment horizontal="center"/>
      <protection/>
    </xf>
    <xf numFmtId="165" fontId="1" fillId="5" borderId="0" xfId="0" applyNumberFormat="1" applyFont="1" applyFill="1" applyBorder="1" applyAlignment="1" applyProtection="1">
      <alignment horizontal="right"/>
      <protection/>
    </xf>
    <xf numFmtId="164" fontId="1" fillId="5" borderId="0" xfId="0" applyFont="1" applyFill="1" applyBorder="1" applyAlignment="1" applyProtection="1">
      <alignment horizontal="right"/>
      <protection/>
    </xf>
    <xf numFmtId="166" fontId="1" fillId="5" borderId="0" xfId="0" applyNumberFormat="1" applyFont="1" applyFill="1" applyBorder="1" applyAlignment="1" applyProtection="1">
      <alignment horizontal="right"/>
      <protection/>
    </xf>
    <xf numFmtId="167" fontId="1" fillId="5" borderId="0" xfId="0" applyNumberFormat="1" applyFont="1" applyFill="1" applyBorder="1" applyAlignment="1" applyProtection="1">
      <alignment horizontal="right"/>
      <protection/>
    </xf>
    <xf numFmtId="164" fontId="1" fillId="4" borderId="6" xfId="0" applyFont="1" applyFill="1" applyBorder="1" applyAlignment="1" applyProtection="1">
      <alignment/>
      <protection/>
    </xf>
    <xf numFmtId="166" fontId="1" fillId="5" borderId="7" xfId="0" applyNumberFormat="1" applyFont="1" applyFill="1" applyBorder="1" applyAlignment="1" applyProtection="1">
      <alignment horizontal="right"/>
      <protection/>
    </xf>
    <xf numFmtId="164" fontId="1" fillId="4" borderId="8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90" zoomScaleNormal="90" workbookViewId="0" topLeftCell="A1">
      <selection activeCell="A1" sqref="A1"/>
    </sheetView>
  </sheetViews>
  <sheetFormatPr defaultColWidth="10.28125" defaultRowHeight="12.75"/>
  <cols>
    <col min="1" max="1" width="11.57421875" style="0" customWidth="1"/>
    <col min="2" max="2" width="31.421875" style="0" customWidth="1"/>
    <col min="3" max="3" width="21.57421875" style="0" customWidth="1"/>
    <col min="4" max="16384" width="11.57421875" style="0" customWidth="1"/>
  </cols>
  <sheetData>
    <row r="1" spans="1:5" ht="18.75">
      <c r="A1" s="1"/>
      <c r="B1" s="2"/>
      <c r="C1" s="3"/>
      <c r="D1" s="4"/>
      <c r="E1" s="1"/>
    </row>
    <row r="2" spans="1:5" ht="29.25" customHeight="1">
      <c r="A2" s="1"/>
      <c r="B2" s="5" t="s">
        <v>0</v>
      </c>
      <c r="C2" s="3"/>
      <c r="D2" s="4"/>
      <c r="E2" s="1"/>
    </row>
    <row r="3" spans="1:5" ht="18">
      <c r="A3" s="1"/>
      <c r="B3" s="2" t="s">
        <v>1</v>
      </c>
      <c r="C3" s="3"/>
      <c r="D3" s="4"/>
      <c r="E3" s="1"/>
    </row>
    <row r="4" spans="1:5" ht="18">
      <c r="A4" s="1"/>
      <c r="B4" s="6"/>
      <c r="C4" s="3"/>
      <c r="D4" s="4"/>
      <c r="E4" s="1"/>
    </row>
    <row r="5" spans="1:5" ht="18">
      <c r="A5" s="1"/>
      <c r="B5" s="7" t="s">
        <v>2</v>
      </c>
      <c r="C5" s="8">
        <v>8</v>
      </c>
      <c r="D5" s="9" t="s">
        <v>3</v>
      </c>
      <c r="E5" s="1" t="s">
        <v>4</v>
      </c>
    </row>
    <row r="6" spans="1:5" ht="18">
      <c r="A6" s="1"/>
      <c r="B6" s="10" t="s">
        <v>5</v>
      </c>
      <c r="C6" s="11">
        <v>5</v>
      </c>
      <c r="D6" s="12" t="s">
        <v>6</v>
      </c>
      <c r="E6" s="1"/>
    </row>
    <row r="7" spans="1:5" ht="18">
      <c r="A7" s="1"/>
      <c r="B7" s="10" t="s">
        <v>7</v>
      </c>
      <c r="C7" s="11" t="s">
        <v>8</v>
      </c>
      <c r="D7" s="12"/>
      <c r="E7" s="1" t="s">
        <v>9</v>
      </c>
    </row>
    <row r="8" spans="1:5" ht="18">
      <c r="A8" s="1"/>
      <c r="B8" s="10" t="s">
        <v>10</v>
      </c>
      <c r="C8" s="11">
        <v>1</v>
      </c>
      <c r="D8" s="12" t="s">
        <v>11</v>
      </c>
      <c r="E8" s="1"/>
    </row>
    <row r="9" spans="1:5" ht="18">
      <c r="A9" s="1"/>
      <c r="B9" s="13" t="s">
        <v>12</v>
      </c>
      <c r="C9" s="14">
        <f>IF(C7="water",1000000,76000)</f>
        <v>1000000</v>
      </c>
      <c r="D9" s="15" t="s">
        <v>13</v>
      </c>
      <c r="E9" s="1"/>
    </row>
    <row r="10" spans="1:5" ht="18">
      <c r="A10" s="1"/>
      <c r="B10" s="13" t="s">
        <v>14</v>
      </c>
      <c r="C10" s="14">
        <f>IF(C7="water",1000,1.25)</f>
        <v>1000</v>
      </c>
      <c r="D10" s="15" t="s">
        <v>15</v>
      </c>
      <c r="E10" s="1"/>
    </row>
    <row r="11" spans="1:5" ht="18.75">
      <c r="A11" s="1"/>
      <c r="B11" s="13" t="s">
        <v>16</v>
      </c>
      <c r="C11" s="16">
        <f>(1.1+C8/100)*4.27/((LN(C15)-0.407)^2.64)</f>
        <v>0.0034211073519360598</v>
      </c>
      <c r="D11" s="15"/>
      <c r="E11" s="1"/>
    </row>
    <row r="12" spans="1:5" ht="18.75">
      <c r="A12" s="1"/>
      <c r="B12" s="13" t="s">
        <v>10</v>
      </c>
      <c r="C12" s="17">
        <f>C8*3.6</f>
        <v>3.6</v>
      </c>
      <c r="D12" s="15" t="s">
        <v>17</v>
      </c>
      <c r="E12" s="1"/>
    </row>
    <row r="13" spans="1:5" ht="18.75">
      <c r="A13" s="1"/>
      <c r="B13" s="13" t="s">
        <v>10</v>
      </c>
      <c r="C13" s="18">
        <f>C12/1.854</f>
        <v>1.941747572815534</v>
      </c>
      <c r="D13" s="15" t="s">
        <v>18</v>
      </c>
      <c r="E13" s="1"/>
    </row>
    <row r="14" spans="1:5" ht="18.75">
      <c r="A14" s="1"/>
      <c r="B14" s="13" t="s">
        <v>10</v>
      </c>
      <c r="C14" s="18">
        <f>C8*3.281</f>
        <v>3.281</v>
      </c>
      <c r="D14" s="15" t="s">
        <v>19</v>
      </c>
      <c r="E14" s="1"/>
    </row>
    <row r="15" spans="1:5" ht="18.75">
      <c r="A15" s="1"/>
      <c r="B15" s="13" t="s">
        <v>20</v>
      </c>
      <c r="C15" s="19">
        <f>C5*C8*C9</f>
        <v>8000000</v>
      </c>
      <c r="D15" s="15"/>
      <c r="E15" s="1" t="s">
        <v>21</v>
      </c>
    </row>
    <row r="16" spans="1:5" ht="18.75">
      <c r="A16" s="1"/>
      <c r="B16" s="13" t="s">
        <v>22</v>
      </c>
      <c r="C16" s="18">
        <f>C6*C11*C10/2*C8*C8</f>
        <v>8.552768379840149</v>
      </c>
      <c r="D16" s="15" t="s">
        <v>23</v>
      </c>
      <c r="E16" s="1"/>
    </row>
    <row r="17" spans="1:5" ht="18.75">
      <c r="A17" s="1"/>
      <c r="B17" s="20" t="s">
        <v>24</v>
      </c>
      <c r="C17" s="21">
        <f>C8*C16</f>
        <v>8.552768379840149</v>
      </c>
      <c r="D17" s="22" t="s">
        <v>25</v>
      </c>
      <c r="E17" s="1"/>
    </row>
    <row r="18" spans="1:5" ht="18.75">
      <c r="A18" s="1"/>
      <c r="B18" s="6"/>
      <c r="C18" s="3"/>
      <c r="D18" s="4"/>
      <c r="E18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Schmidt</dc:creator>
  <cp:keywords/>
  <dc:description/>
  <cp:lastModifiedBy>Theo Schmidt</cp:lastModifiedBy>
  <dcterms:created xsi:type="dcterms:W3CDTF">2023-03-25T07:59:48Z</dcterms:created>
  <dcterms:modified xsi:type="dcterms:W3CDTF">2023-03-25T08:21:45Z</dcterms:modified>
  <cp:category/>
  <cp:version/>
  <cp:contentType/>
  <cp:contentStatus/>
  <cp:revision>2</cp:revision>
</cp:coreProperties>
</file>